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Sheet1!$A$1:$M$28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B21" i="1"/>
  <c r="F20" i="1"/>
  <c r="D20" i="1"/>
  <c r="B20" i="1"/>
  <c r="F19" i="1"/>
  <c r="D19" i="1"/>
  <c r="B19" i="1"/>
  <c r="D18" i="1"/>
  <c r="F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D11" i="1"/>
  <c r="F11" i="1"/>
  <c r="B11" i="1"/>
  <c r="F10" i="1"/>
  <c r="D10" i="1"/>
  <c r="B10" i="1"/>
  <c r="H23" i="1" l="1"/>
  <c r="L23" i="1"/>
  <c r="J21" i="1" l="1"/>
  <c r="J14" i="1" l="1"/>
  <c r="J15" i="1"/>
  <c r="J16" i="1"/>
  <c r="J17" i="1"/>
  <c r="J18" i="1"/>
  <c r="J19" i="1"/>
  <c r="J20" i="1"/>
  <c r="J13" i="1"/>
  <c r="B23" i="1"/>
  <c r="F23" i="1"/>
  <c r="D23" i="1" l="1"/>
  <c r="J12" i="1"/>
  <c r="J11" i="1"/>
  <c r="J10" i="1"/>
  <c r="J23" i="1" l="1"/>
</calcChain>
</file>

<file path=xl/sharedStrings.xml><?xml version="1.0" encoding="utf-8"?>
<sst xmlns="http://schemas.openxmlformats.org/spreadsheetml/2006/main" count="30" uniqueCount="30">
  <si>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</si>
  <si>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</si>
  <si>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</si>
  <si>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</si>
  <si>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</si>
  <si>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</si>
  <si>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</si>
  <si>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</si>
  <si>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</si>
  <si>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</si>
  <si>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</si>
  <si>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</si>
  <si>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FOR THE YEAR ENDED DECEMBER 31, 2017</t>
  </si>
  <si>
    <t>01/06/2017-01/20/2017</t>
  </si>
  <si>
    <t>02/03/2017-02/17/2017</t>
  </si>
  <si>
    <t>04/14/2017- 04/28/2017</t>
  </si>
  <si>
    <t>05/12/2017-05/26/2017</t>
  </si>
  <si>
    <t>06/09/2017-06/23/2017</t>
  </si>
  <si>
    <t>07/07/2017-07/21/2017</t>
  </si>
  <si>
    <t>08/04/2017-08/18/2017</t>
  </si>
  <si>
    <t>09/01/17; 09/15/17; 09/29/17</t>
  </si>
  <si>
    <t>10/13/2017-10/27/2017</t>
  </si>
  <si>
    <t>11/10/2017-11/24/2017</t>
  </si>
  <si>
    <t>12/08/2017-12/22/2017</t>
  </si>
  <si>
    <t>03/03/17; 03/17/17; 03/31/17</t>
  </si>
  <si>
    <t>(1)</t>
  </si>
  <si>
    <t>Billing for</t>
  </si>
  <si>
    <t>(1) Total does not include processing fee, which represents the cost of processing payroll checks.</t>
  </si>
  <si>
    <t>(2)</t>
  </si>
  <si>
    <t>(2)  Jan.-July:  health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</si>
</sst>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/>
    <xf numFmtId="43" fontId="0" fillId="0" borderId="2" xfId="0" applyNumberFormat="1" applyBorder="1"/>
    <xf numFmtId="14" fontId="1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43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M16" sqref="M16"/>
    </sheetView>
  </sheetViews>
  <sheetFormatPr defaultRowHeight="15" x14ac:dyDescent="0.25"/>
  <cols>
    <col min="1" max="1" width="26.5703125" customWidth="1"/>
    <col min="2" max="2" width="12.5703125" bestFit="1" customWidth="1"/>
    <col min="3" max="3" width="2.7109375" customWidth="1"/>
    <col min="4" max="4" width="11.5703125" bestFit="1" customWidth="1"/>
    <col min="5" max="5" width="2.7109375" customWidth="1"/>
    <col min="6" max="6" width="11.5703125" bestFit="1" customWidth="1"/>
    <col min="7" max="7" width="2.7109375" customWidth="1"/>
    <col min="8" max="8" width="12.85546875" bestFit="1" customWidth="1"/>
    <col min="9" max="9" width="2.7109375" customWidth="1"/>
    <col min="10" max="10" width="12.5703125" bestFit="1" customWidth="1"/>
    <col min="11" max="11" width="3" customWidth="1"/>
    <col min="12" max="12" width="10.5703125" bestFit="1" customWidth="1"/>
    <col min="13" max="13" width="2.85546875" customWidth="1"/>
  </cols>
  <sheetData>
    <row r="1" spans="1:13" x14ac:dyDescent="0.25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3" x14ac:dyDescent="0.25">
      <c r="A2" s="5" t="s">
        <v>7</v>
      </c>
      <c r="B2" s="6"/>
      <c r="C2" s="6"/>
      <c r="D2" s="6"/>
      <c r="E2" s="6"/>
      <c r="F2" s="6"/>
      <c r="G2" s="6"/>
      <c r="H2" s="6"/>
      <c r="I2" s="6"/>
      <c r="J2" s="6"/>
    </row>
    <row r="3" spans="1:13" x14ac:dyDescent="0.25">
      <c r="A3" s="5" t="s">
        <v>12</v>
      </c>
      <c r="B3" s="6"/>
      <c r="C3" s="6"/>
      <c r="D3" s="6"/>
      <c r="E3" s="6"/>
      <c r="F3" s="6"/>
      <c r="G3" s="6"/>
      <c r="H3" s="6"/>
      <c r="I3" s="6"/>
      <c r="J3" s="6"/>
    </row>
    <row r="5" spans="1:13" x14ac:dyDescent="0.25">
      <c r="A5" s="4" t="s">
        <v>8</v>
      </c>
    </row>
    <row r="6" spans="1:13" x14ac:dyDescent="0.25">
      <c r="A6" s="4"/>
    </row>
    <row r="7" spans="1:13" x14ac:dyDescent="0.25">
      <c r="A7" t="s">
        <v>0</v>
      </c>
      <c r="B7" s="1" t="s">
        <v>9</v>
      </c>
      <c r="C7" s="1"/>
      <c r="L7" s="1" t="s">
        <v>26</v>
      </c>
    </row>
    <row r="8" spans="1:13" x14ac:dyDescent="0.25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9" spans="1:13" x14ac:dyDescent="0.25">
      <c r="J9" s="11" t="s">
        <v>25</v>
      </c>
    </row>
    <row r="10" spans="1:13" x14ac:dyDescent="0.25">
      <c r="A10" t="s">
        <v>13</v>
      </c>
      <c r="B10" s="2">
        <f>56460.73-3000</f>
        <v>53460.73</v>
      </c>
      <c r="C10" s="2"/>
      <c r="D10" s="2">
        <f>4158.04-229.5</f>
        <v>3928.54</v>
      </c>
      <c r="E10" s="2"/>
      <c r="F10" s="2">
        <f>4446.63-210</f>
        <v>4236.63</v>
      </c>
      <c r="G10" s="2"/>
      <c r="H10" s="2">
        <v>40.880000000000003</v>
      </c>
      <c r="I10" s="2"/>
      <c r="J10" s="2">
        <f>SUM(B10:I10)</f>
        <v>61666.78</v>
      </c>
      <c r="L10" s="2">
        <v>0</v>
      </c>
    </row>
    <row r="11" spans="1:13" x14ac:dyDescent="0.25">
      <c r="A11" s="7" t="s">
        <v>14</v>
      </c>
      <c r="B11" s="2">
        <f>58612.71-3000</f>
        <v>55612.71</v>
      </c>
      <c r="C11" s="2"/>
      <c r="D11" s="2">
        <f>4322.67-210</f>
        <v>4112.67</v>
      </c>
      <c r="E11" s="2"/>
      <c r="F11" s="2">
        <f>4450.56-229.5</f>
        <v>4221.0600000000004</v>
      </c>
      <c r="G11" s="2"/>
      <c r="H11" s="2">
        <v>40.880000000000003</v>
      </c>
      <c r="I11" s="2"/>
      <c r="J11" s="2">
        <f>SUM(B11:I11)</f>
        <v>63987.319999999992</v>
      </c>
      <c r="L11" s="2">
        <v>0</v>
      </c>
    </row>
    <row r="12" spans="1:13" x14ac:dyDescent="0.25">
      <c r="A12" t="s">
        <v>24</v>
      </c>
      <c r="B12" s="2">
        <f>83025.1-1730.78</f>
        <v>81294.320000000007</v>
      </c>
      <c r="C12" s="2"/>
      <c r="D12" s="2">
        <f>6190.23-132.41</f>
        <v>6057.82</v>
      </c>
      <c r="E12" s="2"/>
      <c r="F12" s="2">
        <f>6445.97-121.16</f>
        <v>6324.81</v>
      </c>
      <c r="G12" s="2"/>
      <c r="H12" s="2">
        <v>40.880000000000003</v>
      </c>
      <c r="I12" s="2"/>
      <c r="J12" s="2">
        <f>SUM(B12:I12)</f>
        <v>93717.830000000016</v>
      </c>
      <c r="L12" s="2">
        <v>0</v>
      </c>
    </row>
    <row r="13" spans="1:13" x14ac:dyDescent="0.25">
      <c r="A13" t="s">
        <v>15</v>
      </c>
      <c r="B13" s="2">
        <f>53601.74-230.78</f>
        <v>53370.96</v>
      </c>
      <c r="C13" s="2"/>
      <c r="D13" s="2">
        <f>3939.32-17.66</f>
        <v>3921.6600000000003</v>
      </c>
      <c r="E13" s="2"/>
      <c r="F13" s="2">
        <f>4186.44-16.16</f>
        <v>4170.28</v>
      </c>
      <c r="G13" s="2"/>
      <c r="H13" s="2">
        <v>40.880000000000003</v>
      </c>
      <c r="I13" s="2"/>
      <c r="J13" s="2">
        <f>SUM(B13:I13)</f>
        <v>61503.78</v>
      </c>
      <c r="L13" s="2">
        <v>0</v>
      </c>
    </row>
    <row r="14" spans="1:13" x14ac:dyDescent="0.25">
      <c r="A14" s="7" t="s">
        <v>16</v>
      </c>
      <c r="B14" s="2">
        <f>56342.75-230.78</f>
        <v>56111.97</v>
      </c>
      <c r="C14" s="2"/>
      <c r="D14" s="2">
        <f>4139.65-17.66</f>
        <v>4121.99</v>
      </c>
      <c r="E14" s="2"/>
      <c r="F14" s="2">
        <f>4135.93-16.16</f>
        <v>4119.7700000000004</v>
      </c>
      <c r="G14" s="2"/>
      <c r="H14" s="2">
        <v>43.8</v>
      </c>
      <c r="I14" s="2"/>
      <c r="J14" s="2">
        <f t="shared" ref="J14:J21" si="0">SUM(B14:I14)</f>
        <v>64397.53</v>
      </c>
      <c r="L14" s="2">
        <v>0</v>
      </c>
    </row>
    <row r="15" spans="1:13" x14ac:dyDescent="0.25">
      <c r="A15" s="7" t="s">
        <v>17</v>
      </c>
      <c r="B15" s="2">
        <f>62599.74-230.78</f>
        <v>62368.959999999999</v>
      </c>
      <c r="C15" s="2"/>
      <c r="D15" s="2">
        <f>4590.11-17.66</f>
        <v>4572.45</v>
      </c>
      <c r="E15" s="2"/>
      <c r="F15" s="2">
        <f>4240.5-16.16</f>
        <v>4224.34</v>
      </c>
      <c r="G15" s="2"/>
      <c r="H15" s="2">
        <v>46.72</v>
      </c>
      <c r="I15" s="2"/>
      <c r="J15" s="2">
        <f t="shared" si="0"/>
        <v>71212.47</v>
      </c>
      <c r="L15" s="2">
        <v>0</v>
      </c>
    </row>
    <row r="16" spans="1:13" x14ac:dyDescent="0.25">
      <c r="A16" s="7" t="s">
        <v>18</v>
      </c>
      <c r="B16" s="2">
        <f>63883.79-230.78</f>
        <v>63653.01</v>
      </c>
      <c r="C16" s="2"/>
      <c r="D16" s="2">
        <f>4620.68-17.66</f>
        <v>4603.0200000000004</v>
      </c>
      <c r="E16" s="2"/>
      <c r="F16" s="2">
        <f>4242.68-16.16</f>
        <v>4226.5200000000004</v>
      </c>
      <c r="G16" s="2"/>
      <c r="H16" s="2">
        <v>46.72</v>
      </c>
      <c r="I16" s="2"/>
      <c r="J16" s="2">
        <f t="shared" si="0"/>
        <v>72529.27</v>
      </c>
      <c r="L16" s="2">
        <v>26149.64</v>
      </c>
      <c r="M16" s="12" t="s">
        <v>28</v>
      </c>
    </row>
    <row r="17" spans="1:12" x14ac:dyDescent="0.25">
      <c r="A17" s="7" t="s">
        <v>19</v>
      </c>
      <c r="B17" s="2">
        <f>64483.38-230.78</f>
        <v>64252.6</v>
      </c>
      <c r="C17" s="2"/>
      <c r="D17" s="2">
        <f>3747.88-3.35</f>
        <v>3744.53</v>
      </c>
      <c r="E17" s="2"/>
      <c r="F17" s="2">
        <f>4239.3-16.16</f>
        <v>4223.1400000000003</v>
      </c>
      <c r="G17" s="2"/>
      <c r="H17" s="2">
        <v>46.72</v>
      </c>
      <c r="I17" s="2"/>
      <c r="J17" s="2">
        <f t="shared" si="0"/>
        <v>72266.990000000005</v>
      </c>
      <c r="L17" s="2">
        <v>3195.21</v>
      </c>
    </row>
    <row r="18" spans="1:12" x14ac:dyDescent="0.25">
      <c r="A18" t="s">
        <v>20</v>
      </c>
      <c r="B18" s="2">
        <f>96771.29-346.17</f>
        <v>96425.12</v>
      </c>
      <c r="C18" s="2"/>
      <c r="D18" s="2">
        <f>5710.25-5.01</f>
        <v>5705.24</v>
      </c>
      <c r="E18" s="2"/>
      <c r="F18" s="2">
        <f>9867.9-24.24</f>
        <v>9843.66</v>
      </c>
      <c r="G18" s="2"/>
      <c r="H18" s="2">
        <v>46.72</v>
      </c>
      <c r="I18" s="2"/>
      <c r="J18" s="2">
        <f t="shared" si="0"/>
        <v>112020.74</v>
      </c>
      <c r="L18" s="2">
        <v>4941.2700000000004</v>
      </c>
    </row>
    <row r="19" spans="1:12" x14ac:dyDescent="0.25">
      <c r="A19" s="7" t="s">
        <v>21</v>
      </c>
      <c r="B19" s="2">
        <f>95535.02-230.78</f>
        <v>95304.24</v>
      </c>
      <c r="C19" s="2"/>
      <c r="D19" s="2">
        <f>4771.67-3.35</f>
        <v>4768.32</v>
      </c>
      <c r="E19" s="2"/>
      <c r="F19" s="2">
        <f>7487.18-16.16</f>
        <v>7471.02</v>
      </c>
      <c r="G19" s="2"/>
      <c r="H19" s="2">
        <v>44.8</v>
      </c>
      <c r="I19" s="2"/>
      <c r="J19" s="2">
        <f t="shared" si="0"/>
        <v>107588.38</v>
      </c>
      <c r="L19" s="2">
        <v>5700.99</v>
      </c>
    </row>
    <row r="20" spans="1:12" x14ac:dyDescent="0.25">
      <c r="A20" s="7" t="s">
        <v>22</v>
      </c>
      <c r="B20" s="2">
        <f>65006.62-230.78</f>
        <v>64775.840000000004</v>
      </c>
      <c r="C20" s="2"/>
      <c r="D20" s="2">
        <f>3901-3.35</f>
        <v>3897.65</v>
      </c>
      <c r="E20" s="2"/>
      <c r="F20" s="2">
        <f>5064.43-16.16</f>
        <v>5048.2700000000004</v>
      </c>
      <c r="G20" s="2"/>
      <c r="H20" s="2">
        <v>44.8</v>
      </c>
      <c r="I20" s="2"/>
      <c r="J20" s="2">
        <f t="shared" si="0"/>
        <v>73766.560000000012</v>
      </c>
      <c r="L20" s="2">
        <v>5701.1</v>
      </c>
    </row>
    <row r="21" spans="1:12" x14ac:dyDescent="0.25">
      <c r="A21" s="7" t="s">
        <v>23</v>
      </c>
      <c r="B21" s="3">
        <f>64820.85-230.78</f>
        <v>64590.07</v>
      </c>
      <c r="C21" s="2"/>
      <c r="D21" s="3">
        <f>3850.74-3.35</f>
        <v>3847.39</v>
      </c>
      <c r="E21" s="2"/>
      <c r="F21" s="3">
        <f>5081.36-16.16</f>
        <v>5065.2</v>
      </c>
      <c r="G21" s="2"/>
      <c r="H21" s="3">
        <v>44.8</v>
      </c>
      <c r="I21" s="2"/>
      <c r="J21" s="3">
        <f t="shared" si="0"/>
        <v>73547.460000000006</v>
      </c>
      <c r="L21" s="3">
        <v>4879.58</v>
      </c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L22" s="2"/>
    </row>
    <row r="23" spans="1:12" ht="15.75" thickBot="1" x14ac:dyDescent="0.3">
      <c r="A23" s="7" t="s">
        <v>11</v>
      </c>
      <c r="B23" s="8">
        <f>SUM(B10:B22)</f>
        <v>811220.52999999991</v>
      </c>
      <c r="C23" s="2"/>
      <c r="D23" s="8">
        <f>SUM(D10:D22)</f>
        <v>53281.279999999999</v>
      </c>
      <c r="E23" s="2"/>
      <c r="F23" s="8">
        <f>SUM(F10:F22)</f>
        <v>63174.700000000012</v>
      </c>
      <c r="G23" s="2"/>
      <c r="H23" s="8">
        <f>SUM(H10:H22)</f>
        <v>528.6</v>
      </c>
      <c r="I23" s="2"/>
      <c r="J23" s="8">
        <f>SUM(J10:J22)</f>
        <v>928205.11</v>
      </c>
      <c r="L23" s="8">
        <f>SUM(L10:L22)</f>
        <v>50567.789999999994</v>
      </c>
    </row>
    <row r="24" spans="1:12" ht="15.75" thickTop="1" x14ac:dyDescent="0.25"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x14ac:dyDescent="0.25">
      <c r="A25" s="9" t="s">
        <v>27</v>
      </c>
      <c r="B25" s="2"/>
      <c r="C25" s="2"/>
      <c r="D25" s="2"/>
      <c r="E25" s="2"/>
      <c r="F25" s="2"/>
      <c r="G25" s="2"/>
      <c r="H25" s="2"/>
      <c r="I25" s="2"/>
      <c r="J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2" x14ac:dyDescent="0.25">
      <c r="A27" s="10" t="s">
        <v>29</v>
      </c>
      <c r="B27" s="2"/>
      <c r="C27" s="2"/>
      <c r="D27" s="2"/>
      <c r="E27" s="2"/>
      <c r="F27" s="2"/>
      <c r="G27" s="2"/>
      <c r="H27" s="2"/>
      <c r="I27" s="2"/>
      <c r="J27" s="2"/>
    </row>
  </sheetData>
  <printOptions horizontalCentered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2018-05-24T15:44:37Z</cp:lastPrinted>
  <dcterms:created xsi:type="dcterms:W3CDTF">2018-05-14T15:08:44Z</dcterms:created>
  <dcterms:modified xsi:type="dcterms:W3CDTF">2018-05-24T15:51:23Z</dcterms:modified>
</cp:coreProperties>
</file>